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saitoh\Documents\03_既存サイト\11_校務ルーム\"/>
    </mc:Choice>
  </mc:AlternateContent>
  <xr:revisionPtr revIDLastSave="0" documentId="13_ncr:1_{BD8A282F-03E0-4319-9C41-745EC841DAF2}" xr6:coauthVersionLast="45" xr6:coauthVersionMax="45" xr10:uidLastSave="{00000000-0000-0000-0000-000000000000}"/>
  <bookViews>
    <workbookView xWindow="-120" yWindow="-120" windowWidth="20730" windowHeight="11160" xr2:uid="{00000000-000D-0000-FFFF-FFFF00000000}"/>
  </bookViews>
  <sheets>
    <sheet name="授業日数計算"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2" l="1"/>
  <c r="H44" i="2"/>
  <c r="H43" i="2" s="1"/>
  <c r="G44" i="2"/>
  <c r="E44" i="2"/>
  <c r="D44" i="2"/>
  <c r="C44" i="2"/>
  <c r="G43" i="2"/>
  <c r="F43" i="2"/>
  <c r="F44" i="2" s="1"/>
  <c r="E43" i="2"/>
  <c r="D43" i="2"/>
  <c r="C43" i="2"/>
  <c r="B43" i="2"/>
  <c r="B44" i="2" s="1"/>
  <c r="F41" i="2"/>
  <c r="C41" i="2"/>
  <c r="H38" i="2"/>
  <c r="H37" i="2" s="1"/>
  <c r="G38" i="2"/>
  <c r="E38" i="2"/>
  <c r="D38" i="2"/>
  <c r="C38" i="2"/>
  <c r="G37" i="2"/>
  <c r="F37" i="2"/>
  <c r="F38" i="2" s="1"/>
  <c r="E37" i="2"/>
  <c r="D37" i="2"/>
  <c r="C37" i="2"/>
  <c r="B37" i="2"/>
  <c r="B38" i="2" s="1"/>
  <c r="K35" i="2"/>
  <c r="F35" i="2"/>
  <c r="C35" i="2"/>
  <c r="K34" i="2"/>
  <c r="K33" i="2"/>
  <c r="K32" i="2"/>
  <c r="H32" i="2"/>
  <c r="H31" i="2" s="1"/>
  <c r="G32" i="2"/>
  <c r="G50" i="2" s="1"/>
  <c r="K31" i="2"/>
  <c r="F31" i="2"/>
  <c r="F32" i="2" s="1"/>
  <c r="E31" i="2"/>
  <c r="E32" i="2" s="1"/>
  <c r="D31" i="2"/>
  <c r="D32" i="2" s="1"/>
  <c r="C31" i="2"/>
  <c r="C32" i="2" s="1"/>
  <c r="B31" i="2"/>
  <c r="B32" i="2" s="1"/>
  <c r="K30" i="2"/>
  <c r="K29" i="2"/>
  <c r="F29" i="2"/>
  <c r="C29" i="2"/>
  <c r="O28" i="2"/>
  <c r="K28" i="2"/>
  <c r="O27" i="2"/>
  <c r="K27" i="2"/>
  <c r="O26" i="2"/>
  <c r="K26" i="2"/>
  <c r="H26" i="2"/>
  <c r="H25" i="2" s="1"/>
  <c r="G26" i="2"/>
  <c r="D26" i="2"/>
  <c r="O25" i="2"/>
  <c r="K25" i="2"/>
  <c r="G25" i="2"/>
  <c r="F25" i="2"/>
  <c r="F26" i="2" s="1"/>
  <c r="E25" i="2"/>
  <c r="E26" i="2" s="1"/>
  <c r="D25" i="2"/>
  <c r="C25" i="2"/>
  <c r="C26" i="2" s="1"/>
  <c r="B25" i="2"/>
  <c r="B26" i="2" s="1"/>
  <c r="O24" i="2"/>
  <c r="K24" i="2"/>
  <c r="O23" i="2"/>
  <c r="K23" i="2"/>
  <c r="F23" i="2"/>
  <c r="C23" i="2"/>
  <c r="O22" i="2"/>
  <c r="K22" i="2"/>
  <c r="O21" i="2"/>
  <c r="K21" i="2"/>
  <c r="O20" i="2"/>
  <c r="K20" i="2"/>
  <c r="H20" i="2"/>
  <c r="H50" i="2" s="1"/>
  <c r="G20" i="2"/>
  <c r="D20" i="2"/>
  <c r="D50" i="2" s="1"/>
  <c r="O19" i="2"/>
  <c r="K19" i="2"/>
  <c r="G19" i="2"/>
  <c r="F19" i="2"/>
  <c r="F49" i="2" s="1"/>
  <c r="E19" i="2"/>
  <c r="E49" i="2" s="1"/>
  <c r="D19" i="2"/>
  <c r="C19" i="2"/>
  <c r="C49" i="2" s="1"/>
  <c r="B19" i="2"/>
  <c r="B49" i="2" s="1"/>
  <c r="O18" i="2"/>
  <c r="K18" i="2"/>
  <c r="F17" i="2"/>
  <c r="C17" i="2"/>
  <c r="G31" i="2" l="1"/>
  <c r="G49" i="2" s="1"/>
  <c r="E20" i="2"/>
  <c r="E50" i="2" s="1"/>
  <c r="F20" i="2"/>
  <c r="F50" i="2" s="1"/>
  <c r="B20" i="2"/>
  <c r="B50" i="2" s="1"/>
  <c r="H19" i="2"/>
  <c r="H49" i="2" s="1"/>
  <c r="C20" i="2"/>
  <c r="C50" i="2" s="1"/>
</calcChain>
</file>

<file path=xl/sharedStrings.xml><?xml version="1.0" encoding="utf-8"?>
<sst xmlns="http://schemas.openxmlformats.org/spreadsheetml/2006/main" count="131" uniqueCount="53">
  <si>
    <t>期間</t>
    <rPh sb="0" eb="2">
      <t>キカン</t>
    </rPh>
    <phoneticPr fontId="2"/>
  </si>
  <si>
    <t>に指定されている日付をもとに、指定された期間内の授業日数と休日数を計算します</t>
    <rPh sb="1" eb="3">
      <t>シテイ</t>
    </rPh>
    <rPh sb="8" eb="10">
      <t>ヒヅケ</t>
    </rPh>
    <rPh sb="15" eb="17">
      <t>シテイ</t>
    </rPh>
    <rPh sb="20" eb="23">
      <t>キカンナイ</t>
    </rPh>
    <rPh sb="24" eb="26">
      <t>ジュギョウ</t>
    </rPh>
    <rPh sb="26" eb="28">
      <t>ニッスウ</t>
    </rPh>
    <rPh sb="29" eb="31">
      <t>キュウジツ</t>
    </rPh>
    <rPh sb="31" eb="32">
      <t>スウ</t>
    </rPh>
    <rPh sb="33" eb="35">
      <t>ケイサン</t>
    </rPh>
    <phoneticPr fontId="2"/>
  </si>
  <si>
    <t>授業日数</t>
    <rPh sb="0" eb="2">
      <t>ジュギョウ</t>
    </rPh>
    <rPh sb="2" eb="3">
      <t>ビ</t>
    </rPh>
    <rPh sb="3" eb="4">
      <t>スウ</t>
    </rPh>
    <phoneticPr fontId="2"/>
  </si>
  <si>
    <t>は下記の方法で期間内の日数を算出します</t>
    <rPh sb="1" eb="3">
      <t>カキ</t>
    </rPh>
    <rPh sb="4" eb="6">
      <t>ホウホウ</t>
    </rPh>
    <rPh sb="7" eb="10">
      <t>キカンナイ</t>
    </rPh>
    <rPh sb="11" eb="13">
      <t>ニッスウ</t>
    </rPh>
    <rPh sb="14" eb="16">
      <t>サンシュツ</t>
    </rPh>
    <phoneticPr fontId="2"/>
  </si>
  <si>
    <t>（月～金）</t>
    <rPh sb="1" eb="2">
      <t>ゲツ</t>
    </rPh>
    <rPh sb="3" eb="4">
      <t>キン</t>
    </rPh>
    <phoneticPr fontId="2"/>
  </si>
  <si>
    <t>右側の</t>
    <rPh sb="0" eb="2">
      <t>ミギガワ</t>
    </rPh>
    <phoneticPr fontId="2"/>
  </si>
  <si>
    <t>祝祭日</t>
    <rPh sb="0" eb="2">
      <t>シュクサイ</t>
    </rPh>
    <rPh sb="2" eb="3">
      <t>ビ</t>
    </rPh>
    <phoneticPr fontId="2"/>
  </si>
  <si>
    <t>に設定されている日を除いた日数</t>
    <rPh sb="1" eb="3">
      <t>セッテイ</t>
    </rPh>
    <rPh sb="8" eb="9">
      <t>ヒ</t>
    </rPh>
    <rPh sb="10" eb="11">
      <t>ノゾ</t>
    </rPh>
    <rPh sb="13" eb="15">
      <t>ニッスウ</t>
    </rPh>
    <phoneticPr fontId="2"/>
  </si>
  <si>
    <t>（土、日）</t>
    <rPh sb="1" eb="2">
      <t>ド</t>
    </rPh>
    <rPh sb="3" eb="4">
      <t>ニチ</t>
    </rPh>
    <phoneticPr fontId="2"/>
  </si>
  <si>
    <t>土日</t>
    <rPh sb="0" eb="2">
      <t>ドニチ</t>
    </rPh>
    <phoneticPr fontId="2"/>
  </si>
  <si>
    <t>に設定されている日数</t>
    <rPh sb="1" eb="3">
      <t>セッテイ</t>
    </rPh>
    <rPh sb="8" eb="10">
      <t>ニッスウ</t>
    </rPh>
    <phoneticPr fontId="2"/>
  </si>
  <si>
    <t>休日数</t>
    <rPh sb="0" eb="2">
      <t>キュウジツ</t>
    </rPh>
    <rPh sb="2" eb="3">
      <t>スウ</t>
    </rPh>
    <phoneticPr fontId="2"/>
  </si>
  <si>
    <t>は2020年度の祝祭日が設定済です。開校記念日など学校が休みとなる日を設定することができます</t>
    <rPh sb="5" eb="7">
      <t>ネンド</t>
    </rPh>
    <rPh sb="8" eb="11">
      <t>シュクサイジツ</t>
    </rPh>
    <rPh sb="12" eb="14">
      <t>セッテイ</t>
    </rPh>
    <rPh sb="14" eb="15">
      <t>スミ</t>
    </rPh>
    <rPh sb="18" eb="20">
      <t>カイコウ</t>
    </rPh>
    <rPh sb="20" eb="23">
      <t>キネンビ</t>
    </rPh>
    <rPh sb="25" eb="27">
      <t>ガッコウ</t>
    </rPh>
    <rPh sb="28" eb="29">
      <t>ヤス</t>
    </rPh>
    <rPh sb="33" eb="34">
      <t>ヒ</t>
    </rPh>
    <rPh sb="35" eb="37">
      <t>セッテイ</t>
    </rPh>
    <phoneticPr fontId="2"/>
  </si>
  <si>
    <t>には土曜授業日や運動会など授業日数として数えたい土日を設定します（設定済なのはサンプルです）</t>
    <rPh sb="2" eb="4">
      <t>ドヨウ</t>
    </rPh>
    <rPh sb="4" eb="6">
      <t>ジュギョウ</t>
    </rPh>
    <rPh sb="6" eb="7">
      <t>ビ</t>
    </rPh>
    <rPh sb="8" eb="11">
      <t>ウンドウカイ</t>
    </rPh>
    <rPh sb="13" eb="15">
      <t>ジュギョウ</t>
    </rPh>
    <rPh sb="15" eb="17">
      <t>ニッスウ</t>
    </rPh>
    <rPh sb="20" eb="21">
      <t>カゾ</t>
    </rPh>
    <rPh sb="24" eb="26">
      <t>ドニチ</t>
    </rPh>
    <rPh sb="27" eb="29">
      <t>セッテイ</t>
    </rPh>
    <rPh sb="33" eb="35">
      <t>セッテイ</t>
    </rPh>
    <rPh sb="35" eb="36">
      <t>スミ</t>
    </rPh>
    <phoneticPr fontId="2"/>
  </si>
  <si>
    <t>入力エリア</t>
    <rPh sb="0" eb="2">
      <t>ニュウリョク</t>
    </rPh>
    <phoneticPr fontId="2"/>
  </si>
  <si>
    <t>ここに日付を入力します</t>
    <rPh sb="3" eb="5">
      <t>ヒヅケ</t>
    </rPh>
    <rPh sb="6" eb="8">
      <t>ニュウリョク</t>
    </rPh>
    <phoneticPr fontId="2"/>
  </si>
  <si>
    <t>自動計算エリア</t>
    <rPh sb="0" eb="2">
      <t>ジドウ</t>
    </rPh>
    <rPh sb="2" eb="4">
      <t>ケイサン</t>
    </rPh>
    <phoneticPr fontId="2"/>
  </si>
  <si>
    <t>入力エリアの日付をもとに計算結果が自動的に表示されます</t>
    <rPh sb="0" eb="2">
      <t>ニュウリョク</t>
    </rPh>
    <rPh sb="6" eb="8">
      <t>ヒヅケ</t>
    </rPh>
    <rPh sb="12" eb="14">
      <t>ケイサン</t>
    </rPh>
    <rPh sb="14" eb="16">
      <t>ケッカ</t>
    </rPh>
    <rPh sb="17" eb="20">
      <t>ジドウテキ</t>
    </rPh>
    <rPh sb="21" eb="23">
      <t>ヒョウジ</t>
    </rPh>
    <phoneticPr fontId="2"/>
  </si>
  <si>
    <t>自由入力エリア</t>
    <rPh sb="0" eb="2">
      <t>ジユウ</t>
    </rPh>
    <rPh sb="2" eb="4">
      <t>ニュウリョク</t>
    </rPh>
    <phoneticPr fontId="2"/>
  </si>
  <si>
    <t>計算には関係ありません。メモ用のエリアで、何も入力しなくてもOKです</t>
    <rPh sb="0" eb="2">
      <t>ケイサン</t>
    </rPh>
    <rPh sb="4" eb="6">
      <t>カンケイ</t>
    </rPh>
    <rPh sb="14" eb="15">
      <t>ヨウ</t>
    </rPh>
    <rPh sb="21" eb="22">
      <t>ナニ</t>
    </rPh>
    <rPh sb="23" eb="25">
      <t>ニュウリョク</t>
    </rPh>
    <phoneticPr fontId="2"/>
  </si>
  <si>
    <t>～</t>
    <phoneticPr fontId="2"/>
  </si>
  <si>
    <t>1学期</t>
    <rPh sb="1" eb="3">
      <t>ガッキ</t>
    </rPh>
    <phoneticPr fontId="2"/>
  </si>
  <si>
    <t>祝祭日</t>
    <rPh sb="0" eb="3">
      <t>シュクサイジツ</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</si>
  <si>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</si>
  <si>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</si>
  <si>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</si>
  <si>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</si>
  <si>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</si>
  <si>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</si>
  <si>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</si>
  <si>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昭和の日</t>
  </si>
  <si>
    <t>土曜授業日</t>
    <rPh sb="0" eb="2">
      <t>ドヨウ</t>
    </rPh>
    <rPh sb="2" eb="4">
      <t>ジュギョウ</t>
    </rPh>
    <rPh sb="4" eb="5">
      <t>ビ</t>
    </rPh>
    <phoneticPr fontId="2"/>
  </si>
  <si>
    <t>憲法記念日</t>
  </si>
  <si>
    <t>みどりの日</t>
  </si>
  <si>
    <t>こどもの日</t>
  </si>
  <si>
    <t>振替休日</t>
  </si>
  <si>
    <t>2学期</t>
    <rPh sb="1" eb="3">
      <t>ガッキ</t>
    </rPh>
    <phoneticPr fontId="2"/>
  </si>
  <si>
    <t>海の日</t>
  </si>
  <si>
    <t>スポーツの日</t>
  </si>
  <si>
    <t>山の日</t>
  </si>
  <si>
    <t>敬老の日</t>
  </si>
  <si>
    <t>秋分の日</t>
  </si>
  <si>
    <t>文化の日</t>
  </si>
  <si>
    <t>運動会</t>
    <rPh sb="0" eb="3">
      <t>ウンドウカイ</t>
    </rPh>
    <phoneticPr fontId="2"/>
  </si>
  <si>
    <t>3学期</t>
    <rPh sb="1" eb="3">
      <t>ガッキ</t>
    </rPh>
    <phoneticPr fontId="2"/>
  </si>
  <si>
    <t>勤労感謝の日</t>
  </si>
  <si>
    <t>元日</t>
  </si>
  <si>
    <t>成人の日</t>
  </si>
  <si>
    <t>建国記念の日</t>
  </si>
  <si>
    <t>天皇誕生日</t>
  </si>
  <si>
    <t>春分の日</t>
  </si>
  <si>
    <t>開校記念日</t>
    <rPh sb="0" eb="2">
      <t>カイコウ</t>
    </rPh>
    <rPh sb="2" eb="5">
      <t>キネンビ</t>
    </rPh>
    <phoneticPr fontId="2"/>
  </si>
  <si>
    <t>合計</t>
    <rPh sb="0" eb="2">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</si>
</sst>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m/d"/>
    <numFmt numFmtId="177" formatCode="aaa"/>
  </numFmts>
  <fonts count="4">
    <font>
      <sz val="11"/>
      <color theme="1"/>
      <name val="Yu Gothic"/>
      <family val="2"/>
      <scheme val="minor"/>
    </font>
    <font>
      <sz val="11"/>
      <color theme="1"/>
      <name val="UD デジタル 教科書体 N-B"/>
      <family val="1"/>
      <charset val="128"/>
    </font>
    <font>
      <sz val="6"/>
      <name val="Yu Gothic"/>
      <family val="3"/>
      <charset val="128"/>
      <scheme val="minor"/>
    </font>
    <font>
      <sz val="11"/>
      <color theme="0"/>
      <name val="UD デジタル 教科書体 N-B"/>
      <family val="1"/>
      <charset val="128"/>
    </font>
  </fonts>
  <fills count="9">
    <fill>
      <patternFill patternType="none"/>
    </fill>
    <fill>
      <patternFill patternType="gray125"/>
    </fill>
    <fill>
      <patternFill patternType="solid">
        <fgColor theme="3"/>
        <bgColor indexed="64"/>
      </patternFill>
    </fill>
    <fill>
      <patternFill patternType="solid">
        <fgColor theme="3" tint="0.3999450666829432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1">
    <border>
      <left/>
      <right/>
      <top/>
      <bottom/>
      <diagonal/>
    </border>
    <border>
      <left style="thin">
        <color rgb="FF002060"/>
      </left>
      <right/>
      <top style="thin">
        <color rgb="FF002060"/>
      </top>
      <bottom/>
      <diagonal/>
    </border>
    <border>
      <left style="thin">
        <color rgb="FF002060"/>
      </left>
      <right/>
      <top/>
      <bottom/>
      <diagonal/>
    </border>
    <border>
      <left/>
      <right/>
      <top style="thin">
        <color rgb="FF002060"/>
      </top>
      <bottom/>
      <diagonal/>
    </border>
    <border>
      <left/>
      <right style="thin">
        <color rgb="FF002060"/>
      </right>
      <top style="thin">
        <color rgb="FF002060"/>
      </top>
      <bottom/>
      <diagonal/>
    </border>
    <border>
      <left style="thin">
        <color rgb="FF002060"/>
      </left>
      <right/>
      <top style="thin">
        <color rgb="FF002060"/>
      </top>
      <bottom style="hair">
        <color theme="1" tint="0.499984740745262"/>
      </bottom>
      <diagonal/>
    </border>
    <border>
      <left/>
      <right/>
      <top style="thin">
        <color rgb="FF002060"/>
      </top>
      <bottom style="hair">
        <color theme="1" tint="0.499984740745262"/>
      </bottom>
      <diagonal/>
    </border>
    <border>
      <left/>
      <right style="thin">
        <color rgb="FF002060"/>
      </right>
      <top style="thin">
        <color rgb="FF002060"/>
      </top>
      <bottom style="hair">
        <color theme="1" tint="0.499984740745262"/>
      </bottom>
      <diagonal/>
    </border>
    <border>
      <left style="thin">
        <color rgb="FF002060"/>
      </left>
      <right style="hair">
        <color theme="1" tint="0.499984740745262"/>
      </right>
      <top style="thin">
        <color rgb="FF002060"/>
      </top>
      <bottom style="hair">
        <color theme="1" tint="0.499984740745262"/>
      </bottom>
      <diagonal/>
    </border>
    <border>
      <left style="hair">
        <color theme="1" tint="0.499984740745262"/>
      </left>
      <right style="hair">
        <color theme="1" tint="0.499984740745262"/>
      </right>
      <top style="thin">
        <color rgb="FF002060"/>
      </top>
      <bottom style="hair">
        <color theme="1" tint="0.499984740745262"/>
      </bottom>
      <diagonal/>
    </border>
    <border>
      <left style="hair">
        <color theme="1" tint="0.499984740745262"/>
      </left>
      <right style="thin">
        <color rgb="FF002060"/>
      </right>
      <top style="thin">
        <color rgb="FF002060"/>
      </top>
      <bottom style="hair">
        <color theme="1" tint="0.499984740745262"/>
      </bottom>
      <diagonal/>
    </border>
    <border>
      <left/>
      <right style="thin">
        <color rgb="FF002060"/>
      </right>
      <top/>
      <bottom/>
      <diagonal/>
    </border>
    <border>
      <left style="thin">
        <color rgb="FF002060"/>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rgb="FF002060"/>
      </right>
      <top style="hair">
        <color theme="1" tint="0.499984740745262"/>
      </top>
      <bottom style="hair">
        <color theme="1" tint="0.499984740745262"/>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hair">
        <color theme="1" tint="0.499984740745262"/>
      </right>
      <top style="hair">
        <color theme="1" tint="0.499984740745262"/>
      </top>
      <bottom style="thin">
        <color rgb="FF002060"/>
      </bottom>
      <diagonal/>
    </border>
    <border>
      <left style="hair">
        <color theme="1" tint="0.499984740745262"/>
      </left>
      <right style="hair">
        <color theme="1" tint="0.499984740745262"/>
      </right>
      <top style="hair">
        <color theme="1" tint="0.499984740745262"/>
      </top>
      <bottom style="thin">
        <color rgb="FF002060"/>
      </bottom>
      <diagonal/>
    </border>
    <border>
      <left style="hair">
        <color theme="1" tint="0.499984740745262"/>
      </left>
      <right style="thin">
        <color rgb="FF002060"/>
      </right>
      <top style="hair">
        <color theme="1" tint="0.499984740745262"/>
      </top>
      <bottom style="thin">
        <color rgb="FF002060"/>
      </bottom>
      <diagonal/>
    </border>
  </borders>
  <cellStyleXfs count="1">
    <xf numFmtId="0" fontId="0" fillId="0" borderId="0"/>
  </cellStyleXfs>
  <cellXfs count="42">
    <xf numFmtId="0" fontId="0" fillId="0" borderId="0" xfId="0"/>
    <xf numFmtId="0" fontId="1" fillId="0" borderId="0" xfId="0" applyFont="1"/>
    <xf numFmtId="56" fontId="3" fillId="2" borderId="1" xfId="0" applyNumberFormat="1" applyFont="1" applyFill="1" applyBorder="1" applyAlignment="1">
      <alignment horizontal="center"/>
    </xf>
    <xf numFmtId="56" fontId="3" fillId="2" borderId="2" xfId="0" applyNumberFormat="1" applyFont="1" applyFill="1" applyBorder="1" applyAlignment="1">
      <alignment horizontal="center"/>
    </xf>
    <xf numFmtId="0" fontId="1" fillId="0" borderId="0" xfId="0" applyFont="1" applyAlignment="1">
      <alignment horizontal="right"/>
    </xf>
    <xf numFmtId="0" fontId="3" fillId="3" borderId="0" xfId="0" applyFont="1" applyFill="1" applyAlignment="1">
      <alignment horizontal="center" vertical="center"/>
    </xf>
    <xf numFmtId="0" fontId="3" fillId="4" borderId="0" xfId="0" applyFont="1" applyFill="1" applyAlignment="1">
      <alignment horizontal="center" vertical="center"/>
    </xf>
    <xf numFmtId="0" fontId="1" fillId="5" borderId="0" xfId="0" applyFont="1" applyFill="1"/>
    <xf numFmtId="0" fontId="1" fillId="6" borderId="0" xfId="0" applyFont="1" applyFill="1"/>
    <xf numFmtId="0" fontId="1" fillId="7" borderId="0" xfId="0" applyFont="1" applyFill="1"/>
    <xf numFmtId="0" fontId="1" fillId="8" borderId="0" xfId="0" applyFont="1" applyFill="1"/>
    <xf numFmtId="176" fontId="1" fillId="0" borderId="3" xfId="0" applyNumberFormat="1" applyFont="1" applyBorder="1" applyAlignment="1">
      <alignment horizontal="center" vertical="center"/>
    </xf>
    <xf numFmtId="177" fontId="1" fillId="7" borderId="3" xfId="0" applyNumberFormat="1" applyFont="1" applyFill="1" applyBorder="1" applyAlignment="1">
      <alignment horizontal="center" vertical="center"/>
    </xf>
    <xf numFmtId="0" fontId="3" fillId="2" borderId="3"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56" fontId="3" fillId="4" borderId="8" xfId="0" applyNumberFormat="1" applyFont="1" applyFill="1" applyBorder="1" applyAlignment="1">
      <alignment horizontal="center"/>
    </xf>
    <xf numFmtId="56" fontId="3" fillId="4" borderId="9" xfId="0" applyNumberFormat="1" applyFont="1" applyFill="1" applyBorder="1" applyAlignment="1">
      <alignment horizontal="center"/>
    </xf>
    <xf numFmtId="56" fontId="3" fillId="4" borderId="10" xfId="0" applyNumberFormat="1" applyFont="1" applyFill="1" applyBorder="1" applyAlignment="1">
      <alignment horizontal="center"/>
    </xf>
    <xf numFmtId="0" fontId="3" fillId="3" borderId="2" xfId="0" applyFont="1" applyFill="1" applyBorder="1"/>
    <xf numFmtId="0" fontId="3" fillId="4" borderId="11" xfId="0" applyFont="1" applyFill="1" applyBorder="1" applyAlignment="1">
      <alignment horizontal="center" vertical="center"/>
    </xf>
    <xf numFmtId="176" fontId="1" fillId="0" borderId="12" xfId="0" applyNumberFormat="1" applyFont="1" applyBorder="1" applyAlignment="1">
      <alignment horizontal="center"/>
    </xf>
    <xf numFmtId="177" fontId="1" fillId="8" borderId="13" xfId="0" applyNumberFormat="1" applyFont="1" applyFill="1" applyBorder="1" applyAlignment="1">
      <alignment horizontal="center"/>
    </xf>
    <xf numFmtId="0" fontId="1" fillId="8" borderId="14" xfId="0" applyFont="1" applyFill="1" applyBorder="1"/>
    <xf numFmtId="176" fontId="1" fillId="0" borderId="12" xfId="0" applyNumberFormat="1" applyFont="1" applyBorder="1" applyAlignment="1">
      <alignment horizontal="center" vertical="center"/>
    </xf>
    <xf numFmtId="177" fontId="1" fillId="8" borderId="13" xfId="0" applyNumberFormat="1" applyFont="1" applyFill="1" applyBorder="1" applyAlignment="1">
      <alignment horizontal="center" vertical="center"/>
    </xf>
    <xf numFmtId="0" fontId="1" fillId="7" borderId="0" xfId="0" applyFont="1" applyFill="1" applyAlignment="1">
      <alignment horizontal="center" vertical="center"/>
    </xf>
    <xf numFmtId="0" fontId="1" fillId="7" borderId="11" xfId="0" applyFont="1" applyFill="1" applyBorder="1" applyAlignment="1">
      <alignment horizontal="center" vertical="center"/>
    </xf>
    <xf numFmtId="56" fontId="3" fillId="2" borderId="15" xfId="0" applyNumberFormat="1" applyFont="1" applyFill="1" applyBorder="1" applyAlignment="1">
      <alignment horizontal="center"/>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56" fontId="3" fillId="2" borderId="1" xfId="0" applyNumberFormat="1" applyFont="1" applyFill="1" applyBorder="1" applyAlignment="1">
      <alignment horizontal="center"/>
    </xf>
    <xf numFmtId="56" fontId="3" fillId="2" borderId="3" xfId="0" applyNumberFormat="1" applyFont="1" applyFill="1" applyBorder="1" applyAlignment="1">
      <alignment horizontal="center"/>
    </xf>
    <xf numFmtId="56" fontId="3" fillId="2" borderId="4" xfId="0" applyNumberFormat="1" applyFont="1" applyFill="1" applyBorder="1" applyAlignment="1">
      <alignment horizontal="center"/>
    </xf>
    <xf numFmtId="176" fontId="1" fillId="0" borderId="18" xfId="0" applyNumberFormat="1" applyFont="1" applyBorder="1" applyAlignment="1">
      <alignment horizontal="center"/>
    </xf>
    <xf numFmtId="177" fontId="1" fillId="8" borderId="19" xfId="0" applyNumberFormat="1" applyFont="1" applyFill="1" applyBorder="1" applyAlignment="1">
      <alignment horizontal="center"/>
    </xf>
    <xf numFmtId="0" fontId="1" fillId="8" borderId="20" xfId="0" applyFont="1" applyFill="1" applyBorder="1"/>
    <xf numFmtId="176" fontId="1" fillId="0" borderId="18" xfId="0" applyNumberFormat="1" applyFont="1" applyBorder="1" applyAlignment="1">
      <alignment horizontal="center" vertical="center"/>
    </xf>
    <xf numFmtId="177" fontId="1" fillId="8" borderId="19"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2B886-996C-4284-9C28-2EEB332DD37B}">
  <dimension ref="A2:Q51"/>
  <sheetViews>
    <sheetView showGridLines="0" tabSelected="1" workbookViewId="0"/>
  </sheetViews>
  <sheetFormatPr defaultRowHeight="15"/>
  <cols>
    <col min="1" max="8" width="8.625" style="1" customWidth="1"/>
    <col min="9" max="9" width="2.625" style="1" customWidth="1"/>
    <col min="10" max="10" width="9.5" style="1" bestFit="1" customWidth="1"/>
    <col min="11" max="11" width="3.375" style="1" bestFit="1" customWidth="1"/>
    <col min="12" max="12" width="13" style="1" bestFit="1" customWidth="1"/>
    <col min="13" max="13" width="2.625" style="1" customWidth="1"/>
    <col min="14" max="14" width="9.5" style="1" bestFit="1" customWidth="1"/>
    <col min="15" max="15" width="3.375" style="1" bestFit="1" customWidth="1"/>
    <col min="16" max="16" width="13" style="1" bestFit="1" customWidth="1"/>
    <col min="17" max="17" width="2.625" style="1" customWidth="1"/>
    <col min="18" max="16384" width="9" style="1"/>
  </cols>
  <sheetData>
    <row r="2" spans="1:17">
      <c r="B2" s="2" t="s">
        <v>0</v>
      </c>
      <c r="C2" s="1" t="s">
        <v>1</v>
      </c>
    </row>
    <row r="3" spans="1:17">
      <c r="B3" s="3" t="s">
        <v>2</v>
      </c>
      <c r="C3" s="1" t="s">
        <v>3</v>
      </c>
    </row>
    <row r="4" spans="1:17">
      <c r="C4" s="1" t="s">
        <v>4</v>
      </c>
      <c r="D4" s="4" t="s">
        <v>5</v>
      </c>
      <c r="E4" s="5" t="s">
        <v>6</v>
      </c>
      <c r="F4" s="1" t="s">
        <v>7</v>
      </c>
    </row>
    <row r="5" spans="1:17">
      <c r="C5" s="1" t="s">
        <v>8</v>
      </c>
      <c r="D5" s="4" t="s">
        <v>5</v>
      </c>
      <c r="E5" s="6" t="s">
        <v>9</v>
      </c>
      <c r="F5" s="1" t="s">
        <v>10</v>
      </c>
    </row>
    <row r="6" spans="1:17">
      <c r="B6" s="3" t="s">
        <v>11</v>
      </c>
      <c r="C6" s="1" t="s">
        <v>3</v>
      </c>
    </row>
    <row r="7" spans="1:17">
      <c r="C7" s="1" t="s">
        <v>4</v>
      </c>
      <c r="D7" s="4" t="s">
        <v>5</v>
      </c>
      <c r="E7" s="5" t="s">
        <v>6</v>
      </c>
      <c r="F7" s="1" t="s">
        <v>10</v>
      </c>
    </row>
    <row r="8" spans="1:17">
      <c r="C8" s="1" t="s">
        <v>8</v>
      </c>
      <c r="D8" s="4" t="s">
        <v>5</v>
      </c>
      <c r="E8" s="6" t="s">
        <v>9</v>
      </c>
      <c r="F8" s="1" t="s">
        <v>7</v>
      </c>
    </row>
    <row r="9" spans="1:17">
      <c r="B9" s="5" t="s">
        <v>6</v>
      </c>
      <c r="C9" s="1" t="s">
        <v>12</v>
      </c>
    </row>
    <row r="10" spans="1:17">
      <c r="B10" s="6" t="s">
        <v>9</v>
      </c>
      <c r="C10" s="1" t="s">
        <v>13</v>
      </c>
    </row>
    <row r="12" spans="1:17">
      <c r="A12" s="7"/>
      <c r="B12" s="7"/>
      <c r="C12" s="7"/>
      <c r="D12" s="7"/>
      <c r="E12" s="7"/>
      <c r="F12" s="7"/>
      <c r="G12" s="7"/>
      <c r="H12" s="7"/>
      <c r="I12" s="7"/>
      <c r="J12" s="7"/>
      <c r="K12" s="7"/>
      <c r="L12" s="7"/>
      <c r="M12" s="7"/>
      <c r="N12" s="7"/>
      <c r="O12" s="7"/>
      <c r="P12" s="7"/>
      <c r="Q12" s="7"/>
    </row>
    <row r="13" spans="1:17">
      <c r="A13" s="7"/>
      <c r="B13" s="8" t="s">
        <v>14</v>
      </c>
      <c r="C13" s="8"/>
      <c r="D13" s="7" t="s">
        <v>15</v>
      </c>
      <c r="E13" s="7"/>
      <c r="F13" s="7"/>
      <c r="G13" s="7"/>
      <c r="H13" s="7"/>
      <c r="I13" s="7"/>
      <c r="J13" s="7"/>
      <c r="K13" s="7"/>
      <c r="L13" s="7"/>
      <c r="M13" s="7"/>
      <c r="N13" s="7"/>
      <c r="O13" s="7"/>
      <c r="P13" s="7"/>
      <c r="Q13" s="7"/>
    </row>
    <row r="14" spans="1:17">
      <c r="A14" s="7"/>
      <c r="B14" s="9" t="s">
        <v>16</v>
      </c>
      <c r="C14" s="9"/>
      <c r="D14" s="7" t="s">
        <v>17</v>
      </c>
      <c r="E14" s="7"/>
      <c r="F14" s="7"/>
      <c r="G14" s="7"/>
      <c r="H14" s="7"/>
      <c r="I14" s="7"/>
      <c r="J14" s="7"/>
      <c r="K14" s="7"/>
      <c r="L14" s="7"/>
      <c r="M14" s="7"/>
      <c r="N14" s="7"/>
      <c r="O14" s="7"/>
      <c r="P14" s="7"/>
      <c r="Q14" s="7"/>
    </row>
    <row r="15" spans="1:17">
      <c r="A15" s="7"/>
      <c r="B15" s="10" t="s">
        <v>18</v>
      </c>
      <c r="C15" s="10"/>
      <c r="D15" s="7" t="s">
        <v>19</v>
      </c>
      <c r="E15" s="7"/>
      <c r="F15" s="7"/>
      <c r="G15" s="7"/>
      <c r="H15" s="7"/>
      <c r="I15" s="7"/>
      <c r="J15" s="7"/>
      <c r="K15" s="7"/>
      <c r="L15" s="7"/>
      <c r="M15" s="7"/>
      <c r="N15" s="7"/>
      <c r="O15" s="7"/>
      <c r="P15" s="7"/>
      <c r="Q15" s="7"/>
    </row>
    <row r="16" spans="1:17">
      <c r="A16" s="7"/>
      <c r="B16" s="7"/>
      <c r="C16" s="7"/>
      <c r="D16" s="7"/>
      <c r="E16" s="7"/>
      <c r="F16" s="7"/>
      <c r="G16" s="7"/>
      <c r="H16" s="7"/>
      <c r="I16" s="7"/>
      <c r="J16" s="7"/>
      <c r="K16" s="7"/>
      <c r="L16" s="7"/>
      <c r="M16" s="7"/>
      <c r="N16" s="7"/>
      <c r="O16" s="7"/>
      <c r="P16" s="7"/>
      <c r="Q16" s="7"/>
    </row>
    <row r="17" spans="1:17">
      <c r="A17" s="2" t="s">
        <v>0</v>
      </c>
      <c r="B17" s="11">
        <v>43958</v>
      </c>
      <c r="C17" s="12">
        <f>B17</f>
        <v>43958</v>
      </c>
      <c r="D17" s="13" t="s">
        <v>20</v>
      </c>
      <c r="E17" s="11">
        <v>44050</v>
      </c>
      <c r="F17" s="12">
        <f>E17</f>
        <v>44050</v>
      </c>
      <c r="G17" s="14" t="s">
        <v>21</v>
      </c>
      <c r="H17" s="15"/>
      <c r="I17" s="7"/>
      <c r="J17" s="16" t="s">
        <v>22</v>
      </c>
      <c r="K17" s="17"/>
      <c r="L17" s="18"/>
      <c r="M17" s="7"/>
      <c r="N17" s="19" t="s">
        <v>9</v>
      </c>
      <c r="O17" s="20"/>
      <c r="P17" s="21"/>
      <c r="Q17" s="7"/>
    </row>
    <row r="18" spans="1:17">
      <c r="A18" s="22"/>
      <c r="B18" s="5" t="s">
        <v>23</v>
      </c>
      <c r="C18" s="5" t="s">
        <v>24</v>
      </c>
      <c r="D18" s="5" t="s">
        <v>25</v>
      </c>
      <c r="E18" s="5" t="s">
        <v>26</v>
      </c>
      <c r="F18" s="5" t="s">
        <v>27</v>
      </c>
      <c r="G18" s="6" t="s">
        <v>28</v>
      </c>
      <c r="H18" s="23" t="s">
        <v>29</v>
      </c>
      <c r="I18" s="7"/>
      <c r="J18" s="24">
        <v>43950</v>
      </c>
      <c r="K18" s="25">
        <f t="shared" ref="K18:K35" si="0">J18</f>
        <v>43950</v>
      </c>
      <c r="L18" s="26" t="s">
        <v>30</v>
      </c>
      <c r="M18" s="7"/>
      <c r="N18" s="27">
        <v>43960</v>
      </c>
      <c r="O18" s="28">
        <f t="shared" ref="O18:O28" si="1">N18</f>
        <v>43960</v>
      </c>
      <c r="P18" s="26" t="s">
        <v>31</v>
      </c>
      <c r="Q18" s="7"/>
    </row>
    <row r="19" spans="1:17">
      <c r="A19" s="3" t="s">
        <v>2</v>
      </c>
      <c r="B19" s="29">
        <f>NETWORKDAYS.INTL(B17,E17,"0111111",J18:J50)</f>
        <v>13</v>
      </c>
      <c r="C19" s="29">
        <f>NETWORKDAYS.INTL(B17,E17,"1011111",J18:J50)</f>
        <v>13</v>
      </c>
      <c r="D19" s="29">
        <f>NETWORKDAYS.INTL(B17,E17,"1101111",J18:J50)</f>
        <v>13</v>
      </c>
      <c r="E19" s="29">
        <f>NETWORKDAYS.INTL(B17,E17,"1110111",J18:J50)</f>
        <v>13</v>
      </c>
      <c r="F19" s="29">
        <f>NETWORKDAYS.INTL(B17,E17,"1111011",J18:J50)</f>
        <v>13</v>
      </c>
      <c r="G19" s="29">
        <f>IF(B17=0,0,NETWORKDAYS.INTL(B17,E17,"1111101")-G20)</f>
        <v>3</v>
      </c>
      <c r="H19" s="30">
        <f>NETWORKDAYS.INTL(B17,E17,"1111110")-H20</f>
        <v>0</v>
      </c>
      <c r="I19" s="7"/>
      <c r="J19" s="24">
        <v>43954</v>
      </c>
      <c r="K19" s="25">
        <f t="shared" si="0"/>
        <v>43954</v>
      </c>
      <c r="L19" s="26" t="s">
        <v>32</v>
      </c>
      <c r="M19" s="7"/>
      <c r="N19" s="27">
        <v>43988</v>
      </c>
      <c r="O19" s="28">
        <f t="shared" si="1"/>
        <v>43988</v>
      </c>
      <c r="P19" s="26" t="s">
        <v>31</v>
      </c>
      <c r="Q19" s="7"/>
    </row>
    <row r="20" spans="1:17">
      <c r="A20" s="31" t="s">
        <v>11</v>
      </c>
      <c r="B20" s="32">
        <f>NETWORKDAYS.INTL(B17,E17,"0111111")-B19</f>
        <v>0</v>
      </c>
      <c r="C20" s="32">
        <f>NETWORKDAYS.INTL(B17,E17,"1011111")-C19</f>
        <v>0</v>
      </c>
      <c r="D20" s="32">
        <f>NETWORKDAYS.INTL(B17,E17,"1101111")-D19</f>
        <v>0</v>
      </c>
      <c r="E20" s="32">
        <f>NETWORKDAYS.INTL(B17,E17,"1110111")-E19</f>
        <v>1</v>
      </c>
      <c r="F20" s="32">
        <f>NETWORKDAYS.INTL(B17,E17,"1111011")-F19</f>
        <v>1</v>
      </c>
      <c r="G20" s="32">
        <f>IF(B17=0,0,NETWORKDAYS.INTL(B17,E17,"1111101",N18:N50))</f>
        <v>10</v>
      </c>
      <c r="H20" s="33">
        <f>NETWORKDAYS.INTL(B17,E17,"1111110",N18:N50)</f>
        <v>13</v>
      </c>
      <c r="I20" s="7"/>
      <c r="J20" s="24">
        <v>43955</v>
      </c>
      <c r="K20" s="25">
        <f t="shared" si="0"/>
        <v>43955</v>
      </c>
      <c r="L20" s="26" t="s">
        <v>33</v>
      </c>
      <c r="M20" s="7"/>
      <c r="N20" s="27">
        <v>44016</v>
      </c>
      <c r="O20" s="28">
        <f t="shared" si="1"/>
        <v>44016</v>
      </c>
      <c r="P20" s="26" t="s">
        <v>31</v>
      </c>
      <c r="Q20" s="7"/>
    </row>
    <row r="21" spans="1:17">
      <c r="A21" s="7"/>
      <c r="B21" s="7"/>
      <c r="C21" s="7"/>
      <c r="D21" s="7"/>
      <c r="E21" s="7"/>
      <c r="F21" s="7"/>
      <c r="G21" s="7"/>
      <c r="H21" s="7"/>
      <c r="I21" s="7"/>
      <c r="J21" s="24">
        <v>43956</v>
      </c>
      <c r="K21" s="25">
        <f t="shared" si="0"/>
        <v>43956</v>
      </c>
      <c r="L21" s="26" t="s">
        <v>34</v>
      </c>
      <c r="M21" s="7"/>
      <c r="N21" s="27">
        <v>44079</v>
      </c>
      <c r="O21" s="28">
        <f t="shared" si="1"/>
        <v>44079</v>
      </c>
      <c r="P21" s="26" t="s">
        <v>31</v>
      </c>
      <c r="Q21" s="7"/>
    </row>
    <row r="22" spans="1:17">
      <c r="A22" s="7"/>
      <c r="B22" s="7"/>
      <c r="C22" s="7"/>
      <c r="D22" s="7"/>
      <c r="E22" s="7"/>
      <c r="F22" s="7"/>
      <c r="G22" s="7"/>
      <c r="H22" s="7"/>
      <c r="I22" s="7"/>
      <c r="J22" s="24">
        <v>43957</v>
      </c>
      <c r="K22" s="25">
        <f t="shared" si="0"/>
        <v>43957</v>
      </c>
      <c r="L22" s="26" t="s">
        <v>35</v>
      </c>
      <c r="M22" s="7"/>
      <c r="N22" s="27">
        <v>44107</v>
      </c>
      <c r="O22" s="28">
        <f t="shared" si="1"/>
        <v>44107</v>
      </c>
      <c r="P22" s="26" t="s">
        <v>31</v>
      </c>
      <c r="Q22" s="7"/>
    </row>
    <row r="23" spans="1:17">
      <c r="A23" s="2" t="s">
        <v>0</v>
      </c>
      <c r="B23" s="11">
        <v>44075</v>
      </c>
      <c r="C23" s="12">
        <f>B23</f>
        <v>44075</v>
      </c>
      <c r="D23" s="13" t="s">
        <v>20</v>
      </c>
      <c r="E23" s="11">
        <v>44190</v>
      </c>
      <c r="F23" s="12">
        <f>E23</f>
        <v>44190</v>
      </c>
      <c r="G23" s="14" t="s">
        <v>36</v>
      </c>
      <c r="H23" s="15"/>
      <c r="I23" s="7"/>
      <c r="J23" s="24">
        <v>44035</v>
      </c>
      <c r="K23" s="25">
        <f t="shared" si="0"/>
        <v>44035</v>
      </c>
      <c r="L23" s="26" t="s">
        <v>37</v>
      </c>
      <c r="M23" s="7"/>
      <c r="N23" s="27">
        <v>44142</v>
      </c>
      <c r="O23" s="28">
        <f t="shared" si="1"/>
        <v>44142</v>
      </c>
      <c r="P23" s="26" t="s">
        <v>31</v>
      </c>
      <c r="Q23" s="7"/>
    </row>
    <row r="24" spans="1:17">
      <c r="A24" s="22"/>
      <c r="B24" s="5" t="s">
        <v>23</v>
      </c>
      <c r="C24" s="5" t="s">
        <v>24</v>
      </c>
      <c r="D24" s="5" t="s">
        <v>25</v>
      </c>
      <c r="E24" s="5" t="s">
        <v>26</v>
      </c>
      <c r="F24" s="5" t="s">
        <v>27</v>
      </c>
      <c r="G24" s="6" t="s">
        <v>28</v>
      </c>
      <c r="H24" s="23" t="s">
        <v>29</v>
      </c>
      <c r="I24" s="7"/>
      <c r="J24" s="24">
        <v>44036</v>
      </c>
      <c r="K24" s="25">
        <f t="shared" si="0"/>
        <v>44036</v>
      </c>
      <c r="L24" s="26" t="s">
        <v>38</v>
      </c>
      <c r="M24" s="7"/>
      <c r="N24" s="27">
        <v>44170</v>
      </c>
      <c r="O24" s="28">
        <f t="shared" si="1"/>
        <v>44170</v>
      </c>
      <c r="P24" s="26" t="s">
        <v>31</v>
      </c>
      <c r="Q24" s="7"/>
    </row>
    <row r="25" spans="1:17">
      <c r="A25" s="3" t="s">
        <v>2</v>
      </c>
      <c r="B25" s="29">
        <f>NETWORKDAYS.INTL(B23,E23,"0111111",J18:J50)</f>
        <v>14</v>
      </c>
      <c r="C25" s="29">
        <f>NETWORKDAYS.INTL(B23,E23,"1011111",J18:J50)</f>
        <v>15</v>
      </c>
      <c r="D25" s="29">
        <f>NETWORKDAYS.INTL(B23,E23,"1101111",J18:J50)</f>
        <v>17</v>
      </c>
      <c r="E25" s="29">
        <f>NETWORKDAYS.INTL(B23,E23,"1110111",J18:J50)</f>
        <v>16</v>
      </c>
      <c r="F25" s="29">
        <f>NETWORKDAYS.INTL(B23,E23,"1111011",J18:J50)</f>
        <v>17</v>
      </c>
      <c r="G25" s="29">
        <f>IF(B23=0,0,NETWORKDAYS.INTL(B23,E23,"1111101")-G26)</f>
        <v>4</v>
      </c>
      <c r="H25" s="30">
        <f>NETWORKDAYS.INTL(B23,E23,"1111110")-H26</f>
        <v>1</v>
      </c>
      <c r="I25" s="7"/>
      <c r="J25" s="24">
        <v>44053</v>
      </c>
      <c r="K25" s="25">
        <f t="shared" si="0"/>
        <v>44053</v>
      </c>
      <c r="L25" s="26" t="s">
        <v>39</v>
      </c>
      <c r="M25" s="7"/>
      <c r="N25" s="27">
        <v>44212</v>
      </c>
      <c r="O25" s="28">
        <f t="shared" si="1"/>
        <v>44212</v>
      </c>
      <c r="P25" s="26" t="s">
        <v>31</v>
      </c>
      <c r="Q25" s="7"/>
    </row>
    <row r="26" spans="1:17">
      <c r="A26" s="31" t="s">
        <v>11</v>
      </c>
      <c r="B26" s="32">
        <f>NETWORKDAYS.INTL(B23,E23,"0111111")-B25</f>
        <v>2</v>
      </c>
      <c r="C26" s="32">
        <f>NETWORKDAYS.INTL(B23,E23,"1011111")-C25</f>
        <v>2</v>
      </c>
      <c r="D26" s="32">
        <f>NETWORKDAYS.INTL(B23,E23,"1101111")-D25</f>
        <v>0</v>
      </c>
      <c r="E26" s="32">
        <f>NETWORKDAYS.INTL(B23,E23,"1110111")-E25</f>
        <v>1</v>
      </c>
      <c r="F26" s="32">
        <f>NETWORKDAYS.INTL(B23,E23,"1111011")-F25</f>
        <v>0</v>
      </c>
      <c r="G26" s="32">
        <f>IF(B23=0,0,NETWORKDAYS.INTL(B23,E23,"1111101",N18:N50))</f>
        <v>12</v>
      </c>
      <c r="H26" s="33">
        <f>NETWORKDAYS.INTL(B23,E23,"1111110",N18:N50)</f>
        <v>15</v>
      </c>
      <c r="I26" s="7"/>
      <c r="J26" s="24">
        <v>44095</v>
      </c>
      <c r="K26" s="25">
        <f t="shared" si="0"/>
        <v>44095</v>
      </c>
      <c r="L26" s="26" t="s">
        <v>40</v>
      </c>
      <c r="M26" s="7"/>
      <c r="N26" s="27">
        <v>44233</v>
      </c>
      <c r="O26" s="28">
        <f t="shared" si="1"/>
        <v>44233</v>
      </c>
      <c r="P26" s="26" t="s">
        <v>31</v>
      </c>
      <c r="Q26" s="7"/>
    </row>
    <row r="27" spans="1:17">
      <c r="A27" s="7"/>
      <c r="B27" s="7"/>
      <c r="C27" s="7"/>
      <c r="D27" s="7"/>
      <c r="E27" s="7"/>
      <c r="F27" s="7"/>
      <c r="G27" s="7"/>
      <c r="H27" s="7"/>
      <c r="I27" s="7"/>
      <c r="J27" s="24">
        <v>44096</v>
      </c>
      <c r="K27" s="25">
        <f t="shared" si="0"/>
        <v>44096</v>
      </c>
      <c r="L27" s="26" t="s">
        <v>41</v>
      </c>
      <c r="M27" s="7"/>
      <c r="N27" s="27">
        <v>44261</v>
      </c>
      <c r="O27" s="28">
        <f t="shared" si="1"/>
        <v>44261</v>
      </c>
      <c r="P27" s="26" t="s">
        <v>31</v>
      </c>
      <c r="Q27" s="7"/>
    </row>
    <row r="28" spans="1:17">
      <c r="A28" s="7"/>
      <c r="B28" s="7"/>
      <c r="C28" s="7"/>
      <c r="D28" s="7"/>
      <c r="E28" s="7"/>
      <c r="F28" s="7"/>
      <c r="G28" s="7"/>
      <c r="H28" s="7"/>
      <c r="I28" s="7"/>
      <c r="J28" s="24">
        <v>44138</v>
      </c>
      <c r="K28" s="25">
        <f t="shared" si="0"/>
        <v>44138</v>
      </c>
      <c r="L28" s="26" t="s">
        <v>42</v>
      </c>
      <c r="M28" s="7"/>
      <c r="N28" s="27">
        <v>44115</v>
      </c>
      <c r="O28" s="28">
        <f t="shared" si="1"/>
        <v>44115</v>
      </c>
      <c r="P28" s="26" t="s">
        <v>43</v>
      </c>
      <c r="Q28" s="7"/>
    </row>
    <row r="29" spans="1:17">
      <c r="A29" s="2" t="s">
        <v>0</v>
      </c>
      <c r="B29" s="11">
        <v>44202</v>
      </c>
      <c r="C29" s="12">
        <f>B29</f>
        <v>44202</v>
      </c>
      <c r="D29" s="13" t="s">
        <v>20</v>
      </c>
      <c r="E29" s="11">
        <v>44280</v>
      </c>
      <c r="F29" s="12">
        <f>E29</f>
        <v>44280</v>
      </c>
      <c r="G29" s="14" t="s">
        <v>44</v>
      </c>
      <c r="H29" s="15"/>
      <c r="I29" s="7"/>
      <c r="J29" s="24">
        <v>44158</v>
      </c>
      <c r="K29" s="25">
        <f t="shared" si="0"/>
        <v>44158</v>
      </c>
      <c r="L29" s="26" t="s">
        <v>45</v>
      </c>
      <c r="M29" s="7"/>
      <c r="N29" s="27"/>
      <c r="O29" s="28"/>
      <c r="P29" s="26"/>
      <c r="Q29" s="7"/>
    </row>
    <row r="30" spans="1:17">
      <c r="A30" s="22"/>
      <c r="B30" s="5" t="s">
        <v>23</v>
      </c>
      <c r="C30" s="5" t="s">
        <v>24</v>
      </c>
      <c r="D30" s="5" t="s">
        <v>25</v>
      </c>
      <c r="E30" s="5" t="s">
        <v>26</v>
      </c>
      <c r="F30" s="5" t="s">
        <v>27</v>
      </c>
      <c r="G30" s="6" t="s">
        <v>28</v>
      </c>
      <c r="H30" s="23" t="s">
        <v>29</v>
      </c>
      <c r="I30" s="7"/>
      <c r="J30" s="24">
        <v>44197</v>
      </c>
      <c r="K30" s="25">
        <f t="shared" si="0"/>
        <v>44197</v>
      </c>
      <c r="L30" s="26" t="s">
        <v>46</v>
      </c>
      <c r="M30" s="7"/>
      <c r="N30" s="27"/>
      <c r="O30" s="28"/>
      <c r="P30" s="26"/>
      <c r="Q30" s="7"/>
    </row>
    <row r="31" spans="1:17">
      <c r="A31" s="3" t="s">
        <v>2</v>
      </c>
      <c r="B31" s="29">
        <f>NETWORKDAYS.INTL(B29,E29,"0111111",J18:J50)</f>
        <v>10</v>
      </c>
      <c r="C31" s="29">
        <f>NETWORKDAYS.INTL(B29,E29,"1011111",J18:J50)</f>
        <v>10</v>
      </c>
      <c r="D31" s="29">
        <f>NETWORKDAYS.INTL(B29,E29,"1101111",J18:J50)</f>
        <v>12</v>
      </c>
      <c r="E31" s="29">
        <f>NETWORKDAYS.INTL(B29,E29,"1110111",J18:J50)</f>
        <v>11</v>
      </c>
      <c r="F31" s="29">
        <f>NETWORKDAYS.INTL(B29,E29,"1111011",J18:J50)</f>
        <v>11</v>
      </c>
      <c r="G31" s="29">
        <f>IF(B29=0,0,NETWORKDAYS.INTL(B29,E29,"1111101")-G32)</f>
        <v>3</v>
      </c>
      <c r="H31" s="30">
        <f>NETWORKDAYS.INTL(B29,E29,"1111110")-H32</f>
        <v>0</v>
      </c>
      <c r="I31" s="7"/>
      <c r="J31" s="24">
        <v>44207</v>
      </c>
      <c r="K31" s="25">
        <f t="shared" si="0"/>
        <v>44207</v>
      </c>
      <c r="L31" s="26" t="s">
        <v>47</v>
      </c>
      <c r="M31" s="7"/>
      <c r="N31" s="27"/>
      <c r="O31" s="28"/>
      <c r="P31" s="26"/>
      <c r="Q31" s="7"/>
    </row>
    <row r="32" spans="1:17">
      <c r="A32" s="31" t="s">
        <v>11</v>
      </c>
      <c r="B32" s="32">
        <f>NETWORKDAYS.INTL(B29,E29,"0111111")-B31</f>
        <v>1</v>
      </c>
      <c r="C32" s="32">
        <f>NETWORKDAYS.INTL(B29,E29,"1011111")-C31</f>
        <v>1</v>
      </c>
      <c r="D32" s="32">
        <f>NETWORKDAYS.INTL(B29,E29,"1101111")-D31</f>
        <v>0</v>
      </c>
      <c r="E32" s="32">
        <f>NETWORKDAYS.INTL(B29,E29,"1110111")-E31</f>
        <v>1</v>
      </c>
      <c r="F32" s="32">
        <f>NETWORKDAYS.INTL(B29,E29,"1111011")-F31</f>
        <v>0</v>
      </c>
      <c r="G32" s="32">
        <f>IF(B29=0,0,NETWORKDAYS.INTL(B29,E29,"1111101",N18:N50))</f>
        <v>8</v>
      </c>
      <c r="H32" s="33">
        <f>NETWORKDAYS.INTL(B29,E29,"1111110",N18:N50)</f>
        <v>11</v>
      </c>
      <c r="I32" s="7"/>
      <c r="J32" s="24">
        <v>44238</v>
      </c>
      <c r="K32" s="25">
        <f t="shared" si="0"/>
        <v>44238</v>
      </c>
      <c r="L32" s="26" t="s">
        <v>48</v>
      </c>
      <c r="M32" s="7"/>
      <c r="N32" s="27"/>
      <c r="O32" s="28"/>
      <c r="P32" s="26"/>
      <c r="Q32" s="7"/>
    </row>
    <row r="33" spans="1:17">
      <c r="A33" s="7"/>
      <c r="B33" s="7"/>
      <c r="C33" s="7"/>
      <c r="D33" s="7"/>
      <c r="E33" s="7"/>
      <c r="F33" s="7"/>
      <c r="G33" s="7"/>
      <c r="H33" s="7"/>
      <c r="I33" s="7"/>
      <c r="J33" s="24">
        <v>44250</v>
      </c>
      <c r="K33" s="25">
        <f t="shared" si="0"/>
        <v>44250</v>
      </c>
      <c r="L33" s="26" t="s">
        <v>49</v>
      </c>
      <c r="M33" s="7"/>
      <c r="N33" s="27"/>
      <c r="O33" s="28"/>
      <c r="P33" s="26"/>
      <c r="Q33" s="7"/>
    </row>
    <row r="34" spans="1:17">
      <c r="A34" s="7"/>
      <c r="B34" s="7"/>
      <c r="C34" s="7"/>
      <c r="D34" s="7"/>
      <c r="E34" s="7"/>
      <c r="F34" s="7"/>
      <c r="G34" s="7"/>
      <c r="H34" s="7"/>
      <c r="I34" s="7"/>
      <c r="J34" s="24">
        <v>44275</v>
      </c>
      <c r="K34" s="25">
        <f t="shared" si="0"/>
        <v>44275</v>
      </c>
      <c r="L34" s="26" t="s">
        <v>50</v>
      </c>
      <c r="M34" s="7"/>
      <c r="N34" s="27"/>
      <c r="O34" s="28"/>
      <c r="P34" s="26"/>
      <c r="Q34" s="7"/>
    </row>
    <row r="35" spans="1:17">
      <c r="A35" s="2" t="s">
        <v>0</v>
      </c>
      <c r="B35" s="11"/>
      <c r="C35" s="12">
        <f>B35</f>
        <v>0</v>
      </c>
      <c r="D35" s="13" t="s">
        <v>20</v>
      </c>
      <c r="E35" s="11"/>
      <c r="F35" s="12">
        <f>E35</f>
        <v>0</v>
      </c>
      <c r="G35" s="14"/>
      <c r="H35" s="15"/>
      <c r="I35" s="7"/>
      <c r="J35" s="24">
        <v>44105</v>
      </c>
      <c r="K35" s="25">
        <f t="shared" si="0"/>
        <v>44105</v>
      </c>
      <c r="L35" s="26" t="s">
        <v>51</v>
      </c>
      <c r="M35" s="7"/>
      <c r="N35" s="27"/>
      <c r="O35" s="28"/>
      <c r="P35" s="26"/>
      <c r="Q35" s="7"/>
    </row>
    <row r="36" spans="1:17">
      <c r="A36" s="22"/>
      <c r="B36" s="5" t="s">
        <v>23</v>
      </c>
      <c r="C36" s="5" t="s">
        <v>24</v>
      </c>
      <c r="D36" s="5" t="s">
        <v>25</v>
      </c>
      <c r="E36" s="5" t="s">
        <v>26</v>
      </c>
      <c r="F36" s="5" t="s">
        <v>27</v>
      </c>
      <c r="G36" s="6" t="s">
        <v>28</v>
      </c>
      <c r="H36" s="23" t="s">
        <v>29</v>
      </c>
      <c r="I36" s="7"/>
      <c r="J36" s="24"/>
      <c r="K36" s="25"/>
      <c r="L36" s="26"/>
      <c r="M36" s="7"/>
      <c r="N36" s="27"/>
      <c r="O36" s="28"/>
      <c r="P36" s="26"/>
      <c r="Q36" s="7"/>
    </row>
    <row r="37" spans="1:17">
      <c r="A37" s="3" t="s">
        <v>2</v>
      </c>
      <c r="B37" s="29">
        <f>NETWORKDAYS.INTL(B35,E35,"0111111",J18:J50)</f>
        <v>0</v>
      </c>
      <c r="C37" s="29">
        <f>NETWORKDAYS.INTL(B35,E35,"1011111",J18:J50)</f>
        <v>0</v>
      </c>
      <c r="D37" s="29">
        <f>NETWORKDAYS.INTL(B35,E35,"1101111",J18:J50)</f>
        <v>0</v>
      </c>
      <c r="E37" s="29">
        <f>NETWORKDAYS.INTL(B35,E35,"1110111",J18:J50)</f>
        <v>0</v>
      </c>
      <c r="F37" s="29">
        <f>NETWORKDAYS.INTL(B35,E35,"1111011",J18:J50)</f>
        <v>0</v>
      </c>
      <c r="G37" s="29">
        <f>IF(B35=0,0,NETWORKDAYS.INTL(B35,E35,"1111101")-G38)</f>
        <v>0</v>
      </c>
      <c r="H37" s="30">
        <f>NETWORKDAYS.INTL(B35,E35,"1111110")-H38</f>
        <v>0</v>
      </c>
      <c r="I37" s="7"/>
      <c r="J37" s="24"/>
      <c r="K37" s="25"/>
      <c r="L37" s="26"/>
      <c r="M37" s="7"/>
      <c r="N37" s="27"/>
      <c r="O37" s="28"/>
      <c r="P37" s="26"/>
      <c r="Q37" s="7"/>
    </row>
    <row r="38" spans="1:17">
      <c r="A38" s="31" t="s">
        <v>11</v>
      </c>
      <c r="B38" s="32">
        <f>NETWORKDAYS.INTL(B35,E35,"0111111")-B37</f>
        <v>0</v>
      </c>
      <c r="C38" s="32">
        <f>NETWORKDAYS.INTL(B35,E35,"1011111")-C37</f>
        <v>0</v>
      </c>
      <c r="D38" s="32">
        <f>NETWORKDAYS.INTL(B35,E35,"1101111")-D37</f>
        <v>0</v>
      </c>
      <c r="E38" s="32">
        <f>NETWORKDAYS.INTL(B35,E35,"1110111")-E37</f>
        <v>0</v>
      </c>
      <c r="F38" s="32">
        <f>NETWORKDAYS.INTL(B35,E35,"1111011")-F37</f>
        <v>0</v>
      </c>
      <c r="G38" s="32">
        <f>IF(B35=0,0,NETWORKDAYS.INTL(B35,E35,"1111101",N18:N50))</f>
        <v>0</v>
      </c>
      <c r="H38" s="33">
        <f>NETWORKDAYS.INTL(B35,E35,"1111110",N18:N50)</f>
        <v>0</v>
      </c>
      <c r="I38" s="7"/>
      <c r="J38" s="24"/>
      <c r="K38" s="25"/>
      <c r="L38" s="26"/>
      <c r="M38" s="7"/>
      <c r="N38" s="27"/>
      <c r="O38" s="28"/>
      <c r="P38" s="26"/>
      <c r="Q38" s="7"/>
    </row>
    <row r="39" spans="1:17">
      <c r="A39" s="7"/>
      <c r="B39" s="7"/>
      <c r="C39" s="7"/>
      <c r="D39" s="7"/>
      <c r="E39" s="7"/>
      <c r="F39" s="7"/>
      <c r="G39" s="7"/>
      <c r="H39" s="7"/>
      <c r="I39" s="7"/>
      <c r="J39" s="24"/>
      <c r="K39" s="25"/>
      <c r="L39" s="26"/>
      <c r="M39" s="7"/>
      <c r="N39" s="27"/>
      <c r="O39" s="28"/>
      <c r="P39" s="26"/>
      <c r="Q39" s="7"/>
    </row>
    <row r="40" spans="1:17">
      <c r="A40" s="7"/>
      <c r="B40" s="7"/>
      <c r="C40" s="7"/>
      <c r="D40" s="7"/>
      <c r="E40" s="7"/>
      <c r="F40" s="7"/>
      <c r="G40" s="7"/>
      <c r="H40" s="7"/>
      <c r="I40" s="7"/>
      <c r="J40" s="24"/>
      <c r="K40" s="25"/>
      <c r="L40" s="26"/>
      <c r="M40" s="7"/>
      <c r="N40" s="27"/>
      <c r="O40" s="28"/>
      <c r="P40" s="26"/>
      <c r="Q40" s="7"/>
    </row>
    <row r="41" spans="1:17">
      <c r="A41" s="2" t="s">
        <v>0</v>
      </c>
      <c r="B41" s="11"/>
      <c r="C41" s="12">
        <f>B41</f>
        <v>0</v>
      </c>
      <c r="D41" s="13" t="s">
        <v>20</v>
      </c>
      <c r="E41" s="11"/>
      <c r="F41" s="12">
        <f>E41</f>
        <v>0</v>
      </c>
      <c r="G41" s="14"/>
      <c r="H41" s="15"/>
      <c r="I41" s="7"/>
      <c r="J41" s="24"/>
      <c r="K41" s="25"/>
      <c r="L41" s="26"/>
      <c r="M41" s="7"/>
      <c r="N41" s="27"/>
      <c r="O41" s="28"/>
      <c r="P41" s="26"/>
      <c r="Q41" s="7"/>
    </row>
    <row r="42" spans="1:17">
      <c r="A42" s="22"/>
      <c r="B42" s="5" t="s">
        <v>23</v>
      </c>
      <c r="C42" s="5" t="s">
        <v>24</v>
      </c>
      <c r="D42" s="5" t="s">
        <v>25</v>
      </c>
      <c r="E42" s="5" t="s">
        <v>26</v>
      </c>
      <c r="F42" s="5" t="s">
        <v>27</v>
      </c>
      <c r="G42" s="6" t="s">
        <v>28</v>
      </c>
      <c r="H42" s="23" t="s">
        <v>29</v>
      </c>
      <c r="I42" s="7"/>
      <c r="J42" s="24"/>
      <c r="K42" s="25"/>
      <c r="L42" s="26"/>
      <c r="M42" s="7"/>
      <c r="N42" s="27"/>
      <c r="O42" s="28"/>
      <c r="P42" s="26"/>
      <c r="Q42" s="7"/>
    </row>
    <row r="43" spans="1:17">
      <c r="A43" s="3" t="s">
        <v>2</v>
      </c>
      <c r="B43" s="29">
        <f>NETWORKDAYS.INTL(B41,E41,"0111111",J18:J50)</f>
        <v>0</v>
      </c>
      <c r="C43" s="29">
        <f>NETWORKDAYS.INTL(B41,E41,"1011111",J18:J50)</f>
        <v>0</v>
      </c>
      <c r="D43" s="29">
        <f>NETWORKDAYS.INTL(B41,E41,"1101111",J18:J50)</f>
        <v>0</v>
      </c>
      <c r="E43" s="29">
        <f>NETWORKDAYS.INTL(B41,E41,"1110111",J18:J50)</f>
        <v>0</v>
      </c>
      <c r="F43" s="29">
        <f>NETWORKDAYS.INTL(B41,E41,"1111011",J18:J50)</f>
        <v>0</v>
      </c>
      <c r="G43" s="29">
        <f>IF(B41=0,0,NETWORKDAYS.INTL(B41,E41,"1111101")-G44)</f>
        <v>0</v>
      </c>
      <c r="H43" s="30">
        <f>NETWORKDAYS.INTL(B41,E41,"1111110")-H44</f>
        <v>0</v>
      </c>
      <c r="I43" s="7"/>
      <c r="J43" s="24"/>
      <c r="K43" s="25"/>
      <c r="L43" s="26"/>
      <c r="M43" s="7"/>
      <c r="N43" s="27"/>
      <c r="O43" s="28"/>
      <c r="P43" s="26"/>
      <c r="Q43" s="7"/>
    </row>
    <row r="44" spans="1:17">
      <c r="A44" s="31" t="s">
        <v>11</v>
      </c>
      <c r="B44" s="32">
        <f>NETWORKDAYS.INTL(B41,E41,"0111111")-B43</f>
        <v>0</v>
      </c>
      <c r="C44" s="32">
        <f>NETWORKDAYS.INTL(B41,E41,"1011111")-C43</f>
        <v>0</v>
      </c>
      <c r="D44" s="32">
        <f>NETWORKDAYS.INTL(B41,E41,"1101111")-D43</f>
        <v>0</v>
      </c>
      <c r="E44" s="32">
        <f>NETWORKDAYS.INTL(B41,E41,"1110111")-E43</f>
        <v>0</v>
      </c>
      <c r="F44" s="32">
        <f>NETWORKDAYS.INTL(B41,E41,"1111011")-F43</f>
        <v>0</v>
      </c>
      <c r="G44" s="32">
        <f>IF(B41=0,0,NETWORKDAYS.INTL(B41,E41,"1111101",N18:N50))</f>
        <v>0</v>
      </c>
      <c r="H44" s="33">
        <f>NETWORKDAYS.INTL(B41,E41,"1111110",N18:N50)</f>
        <v>0</v>
      </c>
      <c r="I44" s="7"/>
      <c r="J44" s="24"/>
      <c r="K44" s="25"/>
      <c r="L44" s="26"/>
      <c r="M44" s="7"/>
      <c r="N44" s="27"/>
      <c r="O44" s="28"/>
      <c r="P44" s="26"/>
      <c r="Q44" s="7"/>
    </row>
    <row r="45" spans="1:17">
      <c r="A45" s="7"/>
      <c r="B45" s="7"/>
      <c r="C45" s="7"/>
      <c r="D45" s="7"/>
      <c r="E45" s="7"/>
      <c r="F45" s="7"/>
      <c r="G45" s="7"/>
      <c r="H45" s="7"/>
      <c r="I45" s="7"/>
      <c r="J45" s="24"/>
      <c r="K45" s="25"/>
      <c r="L45" s="26"/>
      <c r="M45" s="7"/>
      <c r="N45" s="27"/>
      <c r="O45" s="28"/>
      <c r="P45" s="26"/>
      <c r="Q45" s="7"/>
    </row>
    <row r="46" spans="1:17">
      <c r="A46" s="7"/>
      <c r="B46" s="7"/>
      <c r="C46" s="7"/>
      <c r="D46" s="7"/>
      <c r="E46" s="7"/>
      <c r="F46" s="7"/>
      <c r="G46" s="7"/>
      <c r="H46" s="7"/>
      <c r="I46" s="7"/>
      <c r="J46" s="24"/>
      <c r="K46" s="25"/>
      <c r="L46" s="26"/>
      <c r="M46" s="7"/>
      <c r="N46" s="27"/>
      <c r="O46" s="28"/>
      <c r="P46" s="26"/>
      <c r="Q46" s="7"/>
    </row>
    <row r="47" spans="1:17">
      <c r="A47" s="34" t="s">
        <v>52</v>
      </c>
      <c r="B47" s="35"/>
      <c r="C47" s="35"/>
      <c r="D47" s="35"/>
      <c r="E47" s="35"/>
      <c r="F47" s="35"/>
      <c r="G47" s="35"/>
      <c r="H47" s="36"/>
      <c r="I47" s="7"/>
      <c r="J47" s="24"/>
      <c r="K47" s="25"/>
      <c r="L47" s="26"/>
      <c r="M47" s="7"/>
      <c r="N47" s="27"/>
      <c r="O47" s="28"/>
      <c r="P47" s="26"/>
      <c r="Q47" s="7"/>
    </row>
    <row r="48" spans="1:17">
      <c r="A48" s="22"/>
      <c r="B48" s="5" t="s">
        <v>23</v>
      </c>
      <c r="C48" s="5" t="s">
        <v>24</v>
      </c>
      <c r="D48" s="5" t="s">
        <v>25</v>
      </c>
      <c r="E48" s="5" t="s">
        <v>26</v>
      </c>
      <c r="F48" s="5" t="s">
        <v>27</v>
      </c>
      <c r="G48" s="6" t="s">
        <v>28</v>
      </c>
      <c r="H48" s="23" t="s">
        <v>29</v>
      </c>
      <c r="I48" s="7"/>
      <c r="J48" s="24"/>
      <c r="K48" s="25"/>
      <c r="L48" s="26"/>
      <c r="M48" s="7"/>
      <c r="N48" s="27"/>
      <c r="O48" s="28"/>
      <c r="P48" s="26"/>
      <c r="Q48" s="7"/>
    </row>
    <row r="49" spans="1:17">
      <c r="A49" s="3" t="s">
        <v>2</v>
      </c>
      <c r="B49" s="29">
        <f t="shared" ref="B49:H50" si="2">B19+B25+B31+B37+B43</f>
        <v>37</v>
      </c>
      <c r="C49" s="29">
        <f t="shared" si="2"/>
        <v>38</v>
      </c>
      <c r="D49" s="29">
        <f t="shared" si="2"/>
        <v>42</v>
      </c>
      <c r="E49" s="29">
        <f t="shared" si="2"/>
        <v>40</v>
      </c>
      <c r="F49" s="29">
        <f t="shared" si="2"/>
        <v>41</v>
      </c>
      <c r="G49" s="29">
        <f t="shared" si="2"/>
        <v>10</v>
      </c>
      <c r="H49" s="30">
        <f t="shared" si="2"/>
        <v>1</v>
      </c>
      <c r="I49" s="7"/>
      <c r="J49" s="24"/>
      <c r="K49" s="25"/>
      <c r="L49" s="26"/>
      <c r="M49" s="7"/>
      <c r="N49" s="27"/>
      <c r="O49" s="28"/>
      <c r="P49" s="26"/>
      <c r="Q49" s="7"/>
    </row>
    <row r="50" spans="1:17">
      <c r="A50" s="31" t="s">
        <v>11</v>
      </c>
      <c r="B50" s="32">
        <f t="shared" si="2"/>
        <v>3</v>
      </c>
      <c r="C50" s="32">
        <f t="shared" si="2"/>
        <v>3</v>
      </c>
      <c r="D50" s="32">
        <f t="shared" si="2"/>
        <v>0</v>
      </c>
      <c r="E50" s="32">
        <f t="shared" si="2"/>
        <v>3</v>
      </c>
      <c r="F50" s="32">
        <f t="shared" si="2"/>
        <v>1</v>
      </c>
      <c r="G50" s="32">
        <f t="shared" si="2"/>
        <v>30</v>
      </c>
      <c r="H50" s="33">
        <f t="shared" si="2"/>
        <v>39</v>
      </c>
      <c r="I50" s="7"/>
      <c r="J50" s="37"/>
      <c r="K50" s="38"/>
      <c r="L50" s="39"/>
      <c r="M50" s="7"/>
      <c r="N50" s="40"/>
      <c r="O50" s="41"/>
      <c r="P50" s="39"/>
      <c r="Q50" s="7"/>
    </row>
    <row r="51" spans="1:17">
      <c r="A51" s="7"/>
      <c r="B51" s="7"/>
      <c r="C51" s="7"/>
      <c r="D51" s="7"/>
      <c r="E51" s="7"/>
      <c r="F51" s="7"/>
      <c r="G51" s="7"/>
      <c r="H51" s="7"/>
      <c r="I51" s="7"/>
      <c r="J51" s="7"/>
      <c r="K51" s="7"/>
      <c r="L51" s="7"/>
      <c r="M51" s="7"/>
      <c r="N51" s="7"/>
      <c r="O51" s="7"/>
      <c r="P51" s="7"/>
      <c r="Q51" s="7"/>
    </row>
  </sheetData>
  <mergeCells count="8">
    <mergeCell ref="G41:H41"/>
    <mergeCell ref="A47:H47"/>
    <mergeCell ref="G17:H17"/>
    <mergeCell ref="J17:L17"/>
    <mergeCell ref="N17:P17"/>
    <mergeCell ref="G23:H23"/>
    <mergeCell ref="G29:H29"/>
    <mergeCell ref="G35:H3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授業日数計算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学校ICT支援センター</dc:creator>
  <dcterms:created xsi:type="dcterms:W3CDTF">2015-06-05T18:19:34Z</dcterms:created>
  <dcterms:modified xsi:type="dcterms:W3CDTF">2020-04-23T03:16:17Z</dcterms:modified>
</cp:coreProperties>
</file>